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7735" windowHeight="1209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B22" i="2" l="1"/>
  <c r="G22" i="2" s="1"/>
  <c r="B21" i="2"/>
  <c r="B20" i="2"/>
  <c r="G20" i="2" s="1"/>
  <c r="B19" i="2"/>
  <c r="G19" i="2" s="1"/>
  <c r="B18" i="2"/>
  <c r="E18" i="2" s="1"/>
  <c r="B17" i="2"/>
  <c r="G17" i="2" s="1"/>
  <c r="B16" i="2"/>
  <c r="G16" i="2" s="1"/>
  <c r="B15" i="2"/>
  <c r="G15" i="2" s="1"/>
  <c r="B14" i="2"/>
  <c r="G14" i="2" s="1"/>
  <c r="B13" i="2"/>
  <c r="B12" i="2"/>
  <c r="E12" i="2" s="1"/>
  <c r="B11" i="2"/>
  <c r="G11" i="2" s="1"/>
  <c r="B10" i="2"/>
  <c r="G10" i="2" s="1"/>
  <c r="F9" i="2"/>
  <c r="D9" i="2"/>
  <c r="G21" i="2" l="1"/>
  <c r="E13" i="2"/>
  <c r="G12" i="2"/>
  <c r="B9" i="2"/>
  <c r="E15" i="2"/>
  <c r="E19" i="2"/>
  <c r="E14" i="2"/>
  <c r="E10" i="2"/>
  <c r="E11" i="2"/>
  <c r="E16" i="2"/>
  <c r="G13" i="2"/>
  <c r="E17" i="2"/>
  <c r="G18" i="2"/>
  <c r="G9" i="2" l="1"/>
  <c r="E9" i="2"/>
</calcChain>
</file>

<file path=xl/sharedStrings.xml><?xml version="1.0" encoding="utf-8"?>
<sst xmlns="http://schemas.openxmlformats.org/spreadsheetml/2006/main" count="37" uniqueCount="30">
  <si>
    <t>Cuadro 2. DETENIDOS EN LA REPÚBLICA, POR ÁREA, SEGÚN PROVINCIA</t>
  </si>
  <si>
    <t>Provincia y comarca indígena</t>
  </si>
  <si>
    <t>Detenidos</t>
  </si>
  <si>
    <t>Total</t>
  </si>
  <si>
    <t>Tasa por cada 1,000  habitantes      (1)</t>
  </si>
  <si>
    <t xml:space="preserve">Área </t>
  </si>
  <si>
    <t>Urbana</t>
  </si>
  <si>
    <t>Rural</t>
  </si>
  <si>
    <t>Número</t>
  </si>
  <si>
    <t>Porcentaje (2)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</si>
  <si>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</si>
  <si>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</si>
  <si>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</si>
  <si>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</si>
  <si>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</si>
  <si>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</si>
  <si>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</si>
  <si>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</si>
  <si>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</si>
  <si>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</si>
  <si>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</si>
  <si>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</si>
  <si>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..</t>
  </si>
  <si>
    <t>Comarca Emberá</t>
  </si>
  <si>
    <t>Comarca Ngäbe Buglé</t>
  </si>
  <si>
    <t>(1) Con base en la estimación de la población total, al 1 de julio.</t>
  </si>
  <si>
    <t>(2) De existir diferencia entre el total y los parciales, se debe al redondeo.</t>
  </si>
  <si>
    <t>.. Dato no aplicable al grupo o categoría.</t>
  </si>
  <si>
    <t>Fuente: Dirección de Seguridad Ciudadana de la Policía Nacional.</t>
  </si>
  <si>
    <t xml:space="preserve"> Y COMARCA INDÍGENA: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</si>
</sst>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/>
    </xf>
    <xf numFmtId="3" fontId="2" fillId="0" borderId="2" xfId="0" applyNumberFormat="1" applyFont="1" applyFill="1" applyBorder="1"/>
    <xf numFmtId="164" fontId="0" fillId="0" borderId="0" xfId="0" applyNumberFormat="1"/>
    <xf numFmtId="164" fontId="1" fillId="0" borderId="2" xfId="0" applyNumberFormat="1" applyFont="1" applyBorder="1"/>
    <xf numFmtId="3" fontId="2" fillId="0" borderId="3" xfId="0" applyNumberFormat="1" applyFont="1" applyFill="1" applyBorder="1"/>
    <xf numFmtId="164" fontId="1" fillId="0" borderId="3" xfId="0" applyNumberFormat="1" applyFont="1" applyBorder="1"/>
    <xf numFmtId="164" fontId="2" fillId="0" borderId="0" xfId="0" applyNumberFormat="1" applyFont="1" applyFill="1" applyBorder="1"/>
    <xf numFmtId="0" fontId="1" fillId="0" borderId="1" xfId="0" applyFont="1" applyBorder="1"/>
    <xf numFmtId="3" fontId="1" fillId="0" borderId="2" xfId="0" applyNumberFormat="1" applyFont="1" applyBorder="1"/>
    <xf numFmtId="3" fontId="1" fillId="0" borderId="0" xfId="0" applyNumberFormat="1" applyFont="1"/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164" fontId="0" fillId="2" borderId="0" xfId="0" applyNumberFormat="1" applyFill="1"/>
    <xf numFmtId="164" fontId="1" fillId="0" borderId="3" xfId="0" applyNumberFormat="1" applyFont="1" applyFill="1" applyBorder="1"/>
    <xf numFmtId="3" fontId="1" fillId="0" borderId="0" xfId="0" applyNumberFormat="1" applyFont="1" applyBorder="1"/>
    <xf numFmtId="164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3" fontId="1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3" fontId="1" fillId="0" borderId="8" xfId="0" applyNumberFormat="1" applyFont="1" applyBorder="1"/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G1"/>
    </sheetView>
  </sheetViews>
  <sheetFormatPr baseColWidth="10" defaultColWidth="11" defaultRowHeight="12.75"/>
  <cols>
    <col min="1" max="1" width="23.28515625" customWidth="1"/>
    <col min="2" max="7" width="11.7109375" customWidth="1"/>
    <col min="8" max="8" width="11.7109375" style="2" customWidth="1"/>
  </cols>
  <sheetData>
    <row r="1" spans="1:8" ht="18" customHeight="1">
      <c r="A1" s="42" t="s">
        <v>0</v>
      </c>
      <c r="B1" s="42"/>
      <c r="C1" s="42"/>
      <c r="D1" s="42"/>
      <c r="E1" s="42"/>
      <c r="F1" s="42"/>
      <c r="G1" s="42"/>
      <c r="H1" s="3"/>
    </row>
    <row r="2" spans="1:8" ht="18" customHeight="1">
      <c r="A2" s="42" t="s">
        <v>29</v>
      </c>
      <c r="B2" s="42"/>
      <c r="C2" s="42"/>
      <c r="D2" s="42"/>
      <c r="E2" s="42"/>
      <c r="F2" s="42"/>
      <c r="G2" s="42"/>
      <c r="H2" s="3"/>
    </row>
    <row r="3" spans="1:8" ht="12.2" customHeight="1">
      <c r="A3" s="43"/>
      <c r="B3" s="43"/>
      <c r="C3" s="43"/>
      <c r="D3" s="43"/>
      <c r="E3" s="43"/>
      <c r="F3" s="43"/>
      <c r="G3" s="43"/>
      <c r="H3" s="4"/>
    </row>
    <row r="4" spans="1:8" ht="24.95" customHeight="1">
      <c r="A4" s="44" t="s">
        <v>1</v>
      </c>
      <c r="B4" s="45" t="s">
        <v>2</v>
      </c>
      <c r="C4" s="45"/>
      <c r="D4" s="45"/>
      <c r="E4" s="45"/>
      <c r="F4" s="45"/>
      <c r="G4" s="46"/>
      <c r="H4" s="5"/>
    </row>
    <row r="5" spans="1:8" ht="24.95" customHeight="1">
      <c r="A5" s="44"/>
      <c r="B5" s="47" t="s">
        <v>3</v>
      </c>
      <c r="C5" s="47" t="s">
        <v>4</v>
      </c>
      <c r="D5" s="45" t="s">
        <v>5</v>
      </c>
      <c r="E5" s="45"/>
      <c r="F5" s="45"/>
      <c r="G5" s="46"/>
      <c r="H5" s="5"/>
    </row>
    <row r="6" spans="1:8" ht="24.95" customHeight="1">
      <c r="A6" s="44"/>
      <c r="B6" s="47"/>
      <c r="C6" s="47"/>
      <c r="D6" s="45" t="s">
        <v>6</v>
      </c>
      <c r="E6" s="45"/>
      <c r="F6" s="47" t="s">
        <v>7</v>
      </c>
      <c r="G6" s="48"/>
      <c r="H6" s="6"/>
    </row>
    <row r="7" spans="1:8" ht="32.450000000000003" customHeight="1">
      <c r="A7" s="44"/>
      <c r="B7" s="47"/>
      <c r="C7" s="47"/>
      <c r="D7" s="40" t="s">
        <v>8</v>
      </c>
      <c r="E7" s="40" t="s">
        <v>9</v>
      </c>
      <c r="F7" s="40" t="s">
        <v>8</v>
      </c>
      <c r="G7" s="41" t="s">
        <v>9</v>
      </c>
      <c r="H7" s="6"/>
    </row>
    <row r="8" spans="1:8" ht="12.2" customHeight="1">
      <c r="A8" s="16"/>
      <c r="B8" s="38"/>
      <c r="C8" s="38"/>
      <c r="D8" s="38"/>
      <c r="E8" s="38"/>
      <c r="F8" s="7"/>
      <c r="G8" s="39"/>
      <c r="H8" s="8"/>
    </row>
    <row r="9" spans="1:8" ht="24.95" customHeight="1">
      <c r="A9" s="9" t="s">
        <v>10</v>
      </c>
      <c r="B9" s="10">
        <f>SUM(B10:B22)</f>
        <v>67816</v>
      </c>
      <c r="C9" s="11">
        <f>SUM(B9/4598365*1000)</f>
        <v>14.747850594722253</v>
      </c>
      <c r="D9" s="10">
        <f>SUM(D10:D22)</f>
        <v>56459</v>
      </c>
      <c r="E9" s="12">
        <f t="shared" ref="E9:E19" si="0">SUM(D9/B9)*100</f>
        <v>83.253214580629944</v>
      </c>
      <c r="F9" s="13">
        <f>SUM(F10:F22)</f>
        <v>11357</v>
      </c>
      <c r="G9" s="14">
        <f>SUM(F9/B9)*100</f>
        <v>16.74678541937006</v>
      </c>
      <c r="H9" s="15"/>
    </row>
    <row r="10" spans="1:8" s="1" customFormat="1" ht="22.5" customHeight="1">
      <c r="A10" s="16" t="s">
        <v>11</v>
      </c>
      <c r="B10" s="10">
        <f>SUM(D10,F10)</f>
        <v>5589</v>
      </c>
      <c r="C10" s="11">
        <f>+B10/189897*1000</f>
        <v>29.431744577323496</v>
      </c>
      <c r="D10" s="17">
        <v>4872</v>
      </c>
      <c r="E10" s="12">
        <f t="shared" si="0"/>
        <v>87.171229200214711</v>
      </c>
      <c r="F10" s="18">
        <v>717</v>
      </c>
      <c r="G10" s="14">
        <f>SUM(F10/B10)*100</f>
        <v>12.828770799785291</v>
      </c>
      <c r="H10" s="15"/>
    </row>
    <row r="11" spans="1:8" s="1" customFormat="1" ht="18" customHeight="1">
      <c r="A11" s="16" t="s">
        <v>12</v>
      </c>
      <c r="B11" s="10">
        <f t="shared" ref="B11:B22" si="1">SUM(D11,F11)</f>
        <v>5873</v>
      </c>
      <c r="C11" s="11">
        <f>+B11/286586*1000</f>
        <v>20.492975930436238</v>
      </c>
      <c r="D11" s="17">
        <v>4283</v>
      </c>
      <c r="E11" s="12">
        <f t="shared" si="0"/>
        <v>72.926953856632053</v>
      </c>
      <c r="F11" s="18">
        <v>1590</v>
      </c>
      <c r="G11" s="14">
        <f t="shared" ref="G11:G22" si="2">SUM(F11/B11)*100</f>
        <v>27.073046143367957</v>
      </c>
      <c r="H11" s="15"/>
    </row>
    <row r="12" spans="1:8" s="1" customFormat="1" ht="18" customHeight="1">
      <c r="A12" s="16" t="s">
        <v>13</v>
      </c>
      <c r="B12" s="10">
        <f t="shared" si="1"/>
        <v>5499</v>
      </c>
      <c r="C12" s="11">
        <f>+B12/314524*1000</f>
        <v>17.483562462641959</v>
      </c>
      <c r="D12" s="17">
        <v>4694</v>
      </c>
      <c r="E12" s="12">
        <f t="shared" si="0"/>
        <v>85.360974722676858</v>
      </c>
      <c r="F12" s="18">
        <v>805</v>
      </c>
      <c r="G12" s="14">
        <f t="shared" si="2"/>
        <v>14.639025277323151</v>
      </c>
      <c r="H12" s="15"/>
    </row>
    <row r="13" spans="1:8" s="1" customFormat="1" ht="18" customHeight="1">
      <c r="A13" s="16" t="s">
        <v>14</v>
      </c>
      <c r="B13" s="10">
        <f t="shared" si="1"/>
        <v>6988</v>
      </c>
      <c r="C13" s="11">
        <f>+B13/533447*1000</f>
        <v>13.099708124705922</v>
      </c>
      <c r="D13" s="19">
        <v>4741</v>
      </c>
      <c r="E13" s="12">
        <f t="shared" si="0"/>
        <v>67.844876931883221</v>
      </c>
      <c r="F13" s="18">
        <v>2247</v>
      </c>
      <c r="G13" s="14">
        <f t="shared" ref="G13:G19" si="3">SUM(F13/B13)*100</f>
        <v>32.155123068116772</v>
      </c>
      <c r="H13" s="15"/>
    </row>
    <row r="14" spans="1:8" s="1" customFormat="1" ht="18" customHeight="1">
      <c r="A14" s="16" t="s">
        <v>15</v>
      </c>
      <c r="B14" s="10">
        <f t="shared" si="1"/>
        <v>867</v>
      </c>
      <c r="C14" s="11">
        <f>+B14/57040*1000</f>
        <v>15.199859747545583</v>
      </c>
      <c r="D14" s="20">
        <v>82</v>
      </c>
      <c r="E14" s="12">
        <f t="shared" si="0"/>
        <v>9.4579008073817761</v>
      </c>
      <c r="F14" s="18">
        <v>785</v>
      </c>
      <c r="G14" s="14">
        <f t="shared" si="3"/>
        <v>90.542099192618224</v>
      </c>
      <c r="H14" s="15"/>
    </row>
    <row r="15" spans="1:8" s="1" customFormat="1" ht="18" customHeight="1">
      <c r="A15" s="16" t="s">
        <v>16</v>
      </c>
      <c r="B15" s="10">
        <f t="shared" si="1"/>
        <v>2727</v>
      </c>
      <c r="C15" s="21">
        <f>+B15/130407*1000</f>
        <v>20.911454139731763</v>
      </c>
      <c r="D15" s="19">
        <v>2191</v>
      </c>
      <c r="E15" s="12">
        <f t="shared" si="0"/>
        <v>80.344701136780344</v>
      </c>
      <c r="F15" s="18">
        <v>536</v>
      </c>
      <c r="G15" s="14">
        <f t="shared" si="3"/>
        <v>19.655298863219656</v>
      </c>
      <c r="H15" s="15"/>
    </row>
    <row r="16" spans="1:8" s="1" customFormat="1" ht="18" customHeight="1">
      <c r="A16" s="16" t="s">
        <v>17</v>
      </c>
      <c r="B16" s="10">
        <f t="shared" si="1"/>
        <v>1930</v>
      </c>
      <c r="C16" s="11">
        <f>+B16/105472*1000</f>
        <v>18.298695388349515</v>
      </c>
      <c r="D16" s="17">
        <v>1281</v>
      </c>
      <c r="E16" s="12">
        <f t="shared" si="0"/>
        <v>66.373056994818654</v>
      </c>
      <c r="F16" s="18">
        <v>649</v>
      </c>
      <c r="G16" s="22">
        <f t="shared" si="3"/>
        <v>33.626943005181346</v>
      </c>
      <c r="H16" s="15"/>
    </row>
    <row r="17" spans="1:8" s="1" customFormat="1" ht="18" customHeight="1">
      <c r="A17" s="16" t="s">
        <v>18</v>
      </c>
      <c r="B17" s="10">
        <f t="shared" si="1"/>
        <v>25682</v>
      </c>
      <c r="C17" s="11">
        <f>+B17/1646548*1000</f>
        <v>15.597480304248645</v>
      </c>
      <c r="D17" s="17">
        <v>25222</v>
      </c>
      <c r="E17" s="12">
        <f t="shared" si="0"/>
        <v>98.208862238143439</v>
      </c>
      <c r="F17" s="18">
        <v>460</v>
      </c>
      <c r="G17" s="22">
        <f t="shared" si="3"/>
        <v>1.7911377618565532</v>
      </c>
      <c r="H17" s="15"/>
    </row>
    <row r="18" spans="1:8" s="1" customFormat="1" ht="18" customHeight="1">
      <c r="A18" s="16" t="s">
        <v>19</v>
      </c>
      <c r="B18" s="10">
        <f t="shared" si="1"/>
        <v>7644</v>
      </c>
      <c r="C18" s="11">
        <f>+B18/743519*1000</f>
        <v>10.280840166828286</v>
      </c>
      <c r="D18" s="17">
        <v>6144</v>
      </c>
      <c r="E18" s="12">
        <f t="shared" si="0"/>
        <v>80.376766091051806</v>
      </c>
      <c r="F18" s="23">
        <v>1500</v>
      </c>
      <c r="G18" s="22">
        <f t="shared" si="3"/>
        <v>19.623233908948194</v>
      </c>
      <c r="H18" s="15"/>
    </row>
    <row r="19" spans="1:8" s="1" customFormat="1" ht="18" customHeight="1">
      <c r="A19" s="16" t="s">
        <v>20</v>
      </c>
      <c r="B19" s="10">
        <f t="shared" si="1"/>
        <v>4371</v>
      </c>
      <c r="C19" s="11">
        <f>+B19/285167*1000</f>
        <v>15.327860516819969</v>
      </c>
      <c r="D19" s="19">
        <v>2949</v>
      </c>
      <c r="E19" s="12">
        <f t="shared" si="0"/>
        <v>67.467398764584757</v>
      </c>
      <c r="F19" s="23">
        <v>1422</v>
      </c>
      <c r="G19" s="22">
        <f t="shared" si="3"/>
        <v>32.532601235415235</v>
      </c>
      <c r="H19" s="15"/>
    </row>
    <row r="20" spans="1:8" s="1" customFormat="1" ht="18" customHeight="1">
      <c r="A20" s="16" t="s">
        <v>21</v>
      </c>
      <c r="B20" s="10">
        <f t="shared" si="1"/>
        <v>209</v>
      </c>
      <c r="C20" s="11">
        <f>+B20/37775*1000</f>
        <v>5.5327597617471866</v>
      </c>
      <c r="D20" s="24" t="s">
        <v>22</v>
      </c>
      <c r="E20" s="24" t="s">
        <v>22</v>
      </c>
      <c r="F20" s="25">
        <v>209</v>
      </c>
      <c r="G20" s="22">
        <f t="shared" si="2"/>
        <v>100</v>
      </c>
      <c r="H20" s="15"/>
    </row>
    <row r="21" spans="1:8" s="1" customFormat="1" ht="18" customHeight="1">
      <c r="A21" s="16" t="s">
        <v>23</v>
      </c>
      <c r="B21" s="10">
        <f t="shared" si="1"/>
        <v>133</v>
      </c>
      <c r="C21" s="11">
        <f>+B21/14103*1000</f>
        <v>9.4306175990923933</v>
      </c>
      <c r="D21" s="24" t="s">
        <v>22</v>
      </c>
      <c r="E21" s="24" t="s">
        <v>22</v>
      </c>
      <c r="F21" s="18">
        <v>133</v>
      </c>
      <c r="G21" s="22">
        <f t="shared" si="2"/>
        <v>100</v>
      </c>
      <c r="H21" s="15"/>
    </row>
    <row r="22" spans="1:8" s="1" customFormat="1" ht="18" customHeight="1">
      <c r="A22" s="16" t="s">
        <v>24</v>
      </c>
      <c r="B22" s="10">
        <f t="shared" si="1"/>
        <v>304</v>
      </c>
      <c r="C22" s="11">
        <f>+B22/253880*1000</f>
        <v>1.1974161020954781</v>
      </c>
      <c r="D22" s="24" t="s">
        <v>22</v>
      </c>
      <c r="E22" s="24" t="s">
        <v>22</v>
      </c>
      <c r="F22" s="25">
        <v>304</v>
      </c>
      <c r="G22" s="22">
        <f t="shared" si="2"/>
        <v>100</v>
      </c>
      <c r="H22" s="15"/>
    </row>
    <row r="23" spans="1:8" ht="12.2" customHeight="1">
      <c r="A23" s="26"/>
      <c r="B23" s="27"/>
      <c r="C23" s="27"/>
      <c r="D23" s="28"/>
      <c r="E23" s="29"/>
      <c r="F23" s="30"/>
      <c r="G23" s="31"/>
      <c r="H23" s="8"/>
    </row>
    <row r="24" spans="1:8" ht="12.2" customHeight="1">
      <c r="A24" s="7"/>
      <c r="B24" s="7"/>
      <c r="C24" s="7"/>
      <c r="D24" s="32"/>
      <c r="E24" s="33"/>
      <c r="F24" s="33"/>
      <c r="G24" s="7"/>
      <c r="H24" s="8"/>
    </row>
    <row r="25" spans="1:8" ht="15.95" customHeight="1">
      <c r="A25" s="34" t="s">
        <v>25</v>
      </c>
      <c r="B25" s="35"/>
      <c r="C25" s="35"/>
      <c r="D25" s="35"/>
    </row>
    <row r="26" spans="1:8" ht="15.95" customHeight="1">
      <c r="A26" s="34" t="s">
        <v>26</v>
      </c>
      <c r="B26" s="35"/>
      <c r="C26" s="35"/>
      <c r="D26" s="35"/>
    </row>
    <row r="27" spans="1:8" ht="15.95" customHeight="1">
      <c r="A27" s="36" t="s">
        <v>27</v>
      </c>
      <c r="B27" s="35"/>
      <c r="C27" s="35"/>
      <c r="D27" s="35"/>
    </row>
    <row r="28" spans="1:8" ht="15.95" customHeight="1">
      <c r="A28" s="34" t="s">
        <v>28</v>
      </c>
      <c r="B28" s="35"/>
      <c r="C28" s="35"/>
      <c r="D28" s="35"/>
    </row>
    <row r="29" spans="1:8" ht="14.25" customHeight="1">
      <c r="A29" s="36"/>
      <c r="B29" s="35"/>
      <c r="C29" s="35"/>
      <c r="D29" s="35"/>
    </row>
    <row r="30" spans="1:8">
      <c r="A30" s="37"/>
      <c r="B30" s="35"/>
      <c r="C30" s="35"/>
      <c r="D30" s="35"/>
    </row>
    <row r="31" spans="1:8">
      <c r="A31" s="37"/>
      <c r="B31" s="35"/>
      <c r="C31" s="35"/>
      <c r="D31" s="35"/>
    </row>
    <row r="32" spans="1:8">
      <c r="A32" s="37"/>
      <c r="B32" s="35"/>
      <c r="C32" s="35"/>
      <c r="D32" s="35"/>
    </row>
    <row r="33" spans="1:4">
      <c r="A33" s="37"/>
      <c r="B33" s="35"/>
      <c r="C33" s="35"/>
      <c r="D33" s="35"/>
    </row>
    <row r="34" spans="1:4">
      <c r="A34" s="37"/>
      <c r="B34" s="35"/>
      <c r="C34" s="35"/>
      <c r="D34" s="35"/>
    </row>
    <row r="35" spans="1:4">
      <c r="A35" s="37"/>
      <c r="B35" s="35"/>
      <c r="C35" s="35"/>
      <c r="D35" s="35"/>
    </row>
    <row r="36" spans="1:4">
      <c r="A36" s="37"/>
      <c r="B36" s="35"/>
      <c r="C36" s="35"/>
      <c r="D36" s="35"/>
    </row>
    <row r="37" spans="1:4">
      <c r="A37" s="37"/>
      <c r="B37" s="35"/>
      <c r="C37" s="35"/>
      <c r="D37" s="35"/>
    </row>
    <row r="38" spans="1:4">
      <c r="A38" s="37"/>
      <c r="B38" s="35"/>
      <c r="C38" s="35"/>
      <c r="D38" s="35"/>
    </row>
  </sheetData>
  <mergeCells count="10">
    <mergeCell ref="A1:G1"/>
    <mergeCell ref="A2:G2"/>
    <mergeCell ref="A3:G3"/>
    <mergeCell ref="A4:A7"/>
    <mergeCell ref="B4:G4"/>
    <mergeCell ref="B5:B7"/>
    <mergeCell ref="C5:C7"/>
    <mergeCell ref="D5:G5"/>
    <mergeCell ref="D6:E6"/>
    <mergeCell ref="F6:G6"/>
  </mergeCells>
  <printOptions horizontalCentered="1"/>
  <pageMargins left="0.70866141732283472" right="0.70866141732283472" top="0.98425196850393704" bottom="0.98425196850393704" header="0" footer="0"/>
  <pageSetup scale="95" orientation="portrait" r:id="rId1"/>
  <headerFooter alignWithMargins="0"/>
  <ignoredErrors>
    <ignoredError sqref="C9: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</vt:lpstr>
    </vt:vector>
  </TitlesOfParts>
  <Company>CONTRALORIA GENERAL DE LA REPUBLICA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2025-07-18T14:34:21Z</cp:lastPrinted>
  <dcterms:created xsi:type="dcterms:W3CDTF">1998-03-25T07:43:00Z</dcterms:created>
  <dcterms:modified xsi:type="dcterms:W3CDTF">2026-03-11T20:26:17Z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5AD2033A728145F384ED11E895038E52_12</vt:lpwstr>
  </property>
  <property fmtid="{D5CDD505-2E9C-101B-9397-08002B2CF9AE}" pid="3" name="KSOProductBuildVer">
    <vt:lpwstr>3082-12.2.0.21546</vt:lpwstr>
  </property>
</Properties>
</file>